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/>
  <mc:AlternateContent xmlns:mc="http://schemas.openxmlformats.org/markup-compatibility/2006">
    <mc:Choice Requires="x15">
      <x15ac:absPath xmlns:x15ac="http://schemas.microsoft.com/office/spreadsheetml/2010/11/ac" url="https://mbecpa-my.sharepoint.com/personal/acrary_mbecpa_com/Documents/"/>
    </mc:Choice>
  </mc:AlternateContent>
  <xr:revisionPtr revIDLastSave="0" documentId="8_{9573543B-3807-4EFC-BCE4-6D32EB1C6398}" xr6:coauthVersionLast="47" xr6:coauthVersionMax="47" xr10:uidLastSave="{00000000-0000-0000-0000-000000000000}"/>
  <bookViews>
    <workbookView xWindow="29925" yWindow="1125" windowWidth="26880" windowHeight="11295" xr2:uid="{4F9AE8F5-FA1D-442A-9AE6-6A9CEFF21F5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C18" i="1"/>
  <c r="C17" i="1"/>
  <c r="I8" i="1"/>
  <c r="H8" i="1"/>
  <c r="C46" i="1"/>
  <c r="C19" i="1"/>
  <c r="C16" i="1"/>
  <c r="C20" i="1" l="1"/>
  <c r="C39" i="1" s="1"/>
  <c r="C30" i="1" l="1"/>
  <c r="C32" i="1" s="1"/>
  <c r="C38" i="1"/>
  <c r="C40" i="1" s="1"/>
  <c r="C48" i="1"/>
  <c r="C47" i="1"/>
  <c r="C31" i="1"/>
</calcChain>
</file>

<file path=xl/sharedStrings.xml><?xml version="1.0" encoding="utf-8"?>
<sst xmlns="http://schemas.openxmlformats.org/spreadsheetml/2006/main" count="33" uniqueCount="33">
  <si>
    <t>FICA Tax Credit Calculator</t>
  </si>
  <si>
    <t>Input Parameters</t>
  </si>
  <si>
    <t>Number of Tipped Employees</t>
  </si>
  <si>
    <t>Average Hourly Wage (Per Employee)</t>
  </si>
  <si>
    <t>Hourly Wages</t>
  </si>
  <si>
    <t>Tips</t>
  </si>
  <si>
    <t>FICA Tax Credit</t>
  </si>
  <si>
    <t>Weekly Tips Per Employee</t>
  </si>
  <si>
    <t>Annual Compensation</t>
  </si>
  <si>
    <t>Average Hours Per Week (Per Employee)</t>
  </si>
  <si>
    <t>Annual FICA Credit</t>
  </si>
  <si>
    <t>Federal Minimum Wage</t>
  </si>
  <si>
    <t>Calculated Values</t>
  </si>
  <si>
    <t>Total Weekly Hours (All Employees)</t>
  </si>
  <si>
    <t>Total Weekly Wages (Hourly Pay Only)</t>
  </si>
  <si>
    <t>Total Weekly Tips (All Employees)</t>
  </si>
  <si>
    <t>Weekly Minimum Wage Requirement</t>
  </si>
  <si>
    <t>Tips Exceeding Minimum Wage</t>
  </si>
  <si>
    <t>FICA Tax Credit Calculations</t>
  </si>
  <si>
    <t>Employer FICA Rate</t>
  </si>
  <si>
    <t>Social Security Rate (6.2%)</t>
  </si>
  <si>
    <t>Medicare Rate (1.45%)</t>
  </si>
  <si>
    <t>Weekly FICA Tax Credit</t>
  </si>
  <si>
    <t>Monthly FICA Tax Credit</t>
  </si>
  <si>
    <t>Annual FICA Tax Credit</t>
  </si>
  <si>
    <t>Annual Tax Credit Breakdown</t>
  </si>
  <si>
    <t>Social Security Credit (6.2%)</t>
  </si>
  <si>
    <t>Medicare Credit (1.45%)</t>
  </si>
  <si>
    <t>Total Annual FICA Tax Credit</t>
  </si>
  <si>
    <t>Key Information</t>
  </si>
  <si>
    <t>FICA Eligible Tips</t>
  </si>
  <si>
    <t>Tips Above Minimum Wage Threshold</t>
  </si>
  <si>
    <t>Percentage of Tips Eligible for Credit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</si>
</sst>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36"/>
      <color rgb="FF237280"/>
      <name val="Merriweather"/>
    </font>
    <font>
      <b/>
      <sz val="18"/>
      <color rgb="FF237280"/>
      <name val="Merriweather"/>
    </font>
    <font>
      <b/>
      <sz val="16"/>
      <color rgb="FF237280"/>
      <name val="Merriweather"/>
    </font>
    <font>
      <b/>
      <sz val="10"/>
      <color rgb="FF237280"/>
      <name val="Merriweather"/>
    </font>
    <font>
      <b/>
      <sz val="16"/>
      <color rgb="FF237280"/>
      <name val="Aptos Narrow"/>
      <family val="2"/>
      <scheme val="minor"/>
    </font>
    <font>
      <sz val="10"/>
      <color rgb="FF237280"/>
      <name val="Merriweather"/>
    </font>
  </fonts>
  <fills count="3">
    <fill>
      <patternFill patternType="none"/>
    </fill>
    <fill>
      <patternFill patternType="gray125"/>
    </fill>
    <fill>
      <patternFill patternType="solid">
        <fgColor rgb="FF237280"/>
        <bgColor indexed="64"/>
      </patternFill>
    </fill>
  </fills>
  <borders count="5">
    <border>
      <left/>
      <right/>
      <top/>
      <bottom/>
      <diagonal/>
    </border>
    <border>
      <left style="thin">
        <color rgb="FF759CA8"/>
      </left>
      <right style="thin">
        <color rgb="FF759CA8"/>
      </right>
      <top style="thin">
        <color rgb="FF759CA8"/>
      </top>
      <bottom style="thin">
        <color rgb="FF759CA8"/>
      </bottom>
      <diagonal/>
    </border>
    <border>
      <left/>
      <right style="thin">
        <color rgb="FF759CA8"/>
      </right>
      <top/>
      <bottom/>
      <diagonal/>
    </border>
    <border>
      <left/>
      <right style="thin">
        <color rgb="FF759CA8"/>
      </right>
      <top style="thin">
        <color rgb="FF759CA8"/>
      </top>
      <bottom style="thin">
        <color rgb="FF759CA8"/>
      </bottom>
      <diagonal/>
    </border>
    <border>
      <left style="thin">
        <color rgb="FF759CA8"/>
      </left>
      <right style="thin">
        <color rgb="FF759CA8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5" fillId="0" borderId="4" xfId="0" applyFont="1" applyBorder="1"/>
    <xf numFmtId="0" fontId="5" fillId="0" borderId="1" xfId="0" applyFont="1" applyBorder="1"/>
    <xf numFmtId="0" fontId="7" fillId="0" borderId="0" xfId="0" applyFont="1"/>
    <xf numFmtId="0" fontId="7" fillId="0" borderId="1" xfId="0" applyFont="1" applyBorder="1"/>
    <xf numFmtId="0" fontId="7" fillId="0" borderId="3" xfId="0" applyFont="1" applyBorder="1"/>
    <xf numFmtId="0" fontId="7" fillId="0" borderId="2" xfId="0" applyFont="1" applyBorder="1"/>
    <xf numFmtId="44" fontId="7" fillId="0" borderId="3" xfId="1" applyFont="1" applyBorder="1"/>
    <xf numFmtId="10" fontId="7" fillId="0" borderId="1" xfId="2" applyNumberFormat="1" applyFont="1" applyBorder="1"/>
    <xf numFmtId="44" fontId="7" fillId="0" borderId="1" xfId="0" applyNumberFormat="1" applyFont="1" applyBorder="1"/>
    <xf numFmtId="0" fontId="0" fillId="2" borderId="0" xfId="0" applyFill="1"/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44" fontId="0" fillId="0" borderId="0" xfId="0" applyNumberForma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0" xfId="0" applyFill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237280"/>
      <color rgb="FFE6C38F"/>
      <color rgb="FF759CA8"/>
      <color rgb="FFC4C4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rgbClr val="237280"/>
                </a:solidFill>
                <a:latin typeface="Merriweather" panose="00000500000000000000" pitchFamily="2" charset="0"/>
                <a:ea typeface="+mn-ea"/>
                <a:cs typeface="+mn-cs"/>
              </a:defRPr>
            </a:pPr>
            <a:r>
              <a:rPr lang="en-US" b="1">
                <a:solidFill>
                  <a:srgbClr val="237280"/>
                </a:solidFill>
                <a:latin typeface="Merriweather" panose="00000500000000000000" pitchFamily="2" charset="0"/>
              </a:rPr>
              <a:t>ANNUAL Compensation vs FICA Tax Credit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rgbClr val="237280"/>
              </a:solidFill>
              <a:latin typeface="Merriweather" panose="00000500000000000000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Sheet1!$H$7</c:f>
              <c:strCache>
                <c:ptCount val="1"/>
                <c:pt idx="0">
                  <c:v> Hourly Wages </c:v>
                </c:pt>
              </c:strCache>
            </c:strRef>
          </c:tx>
          <c:spPr>
            <a:solidFill>
              <a:srgbClr val="2372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237280"/>
                    </a:solidFill>
                    <a:latin typeface="Merriweather" panose="00000500000000000000" pitchFamily="2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Sheet1!$G$8:$G$9</c:f>
              <c:strCache>
                <c:ptCount val="2"/>
                <c:pt idx="0">
                  <c:v>Annual Compensation</c:v>
                </c:pt>
                <c:pt idx="1">
                  <c:v>Annual FICA Credit</c:v>
                </c:pt>
              </c:strCache>
            </c:strRef>
          </c:cat>
          <c:val>
            <c:numRef>
              <c:f>Sheet1!$H$8:$H$9</c:f>
              <c:numCache>
                <c:formatCode>_("$"* #,##0.00_);_("$"* \(#,##0.00\);_("$"* "-"??_);_(@_)</c:formatCode>
                <c:ptCount val="2"/>
                <c:pt idx="0">
                  <c:v>15600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47-49C9-8946-9D20828E8B4D}"/>
            </c:ext>
          </c:extLst>
        </c:ser>
        <c:ser>
          <c:idx val="1"/>
          <c:order val="1"/>
          <c:tx>
            <c:strRef>
              <c:f>Sheet1!$I$7</c:f>
              <c:strCache>
                <c:ptCount val="1"/>
                <c:pt idx="0">
                  <c:v>Tips</c:v>
                </c:pt>
              </c:strCache>
            </c:strRef>
          </c:tx>
          <c:spPr>
            <a:solidFill>
              <a:srgbClr val="759C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237280"/>
                    </a:solidFill>
                    <a:latin typeface="Merriweather" panose="00000500000000000000" pitchFamily="2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Sheet1!$G$8:$G$9</c:f>
              <c:strCache>
                <c:ptCount val="2"/>
                <c:pt idx="0">
                  <c:v>Annual Compensation</c:v>
                </c:pt>
                <c:pt idx="1">
                  <c:v>Annual FICA Credit</c:v>
                </c:pt>
              </c:strCache>
            </c:strRef>
          </c:cat>
          <c:val>
            <c:numRef>
              <c:f>Sheet1!$I$8:$I$9</c:f>
              <c:numCache>
                <c:formatCode>General</c:formatCode>
                <c:ptCount val="2"/>
                <c:pt idx="0" formatCode="_(&quot;$&quot;* #,##0.00_);_(&quot;$&quot;* \(#,##0.00\);_(&quot;$&quot;* &quot;-&quot;??_);_(@_)">
                  <c:v>26000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47-49C9-8946-9D20828E8B4D}"/>
            </c:ext>
          </c:extLst>
        </c:ser>
        <c:ser>
          <c:idx val="2"/>
          <c:order val="2"/>
          <c:tx>
            <c:strRef>
              <c:f>Sheet1!$J$7</c:f>
              <c:strCache>
                <c:ptCount val="1"/>
                <c:pt idx="0">
                  <c:v>FICA Tax Credit</c:v>
                </c:pt>
              </c:strCache>
            </c:strRef>
          </c:tx>
          <c:spPr>
            <a:solidFill>
              <a:srgbClr val="E6C38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237280"/>
                    </a:solidFill>
                    <a:latin typeface="Merriweather" panose="00000500000000000000" pitchFamily="2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Sheet1!$G$8:$G$9</c:f>
              <c:strCache>
                <c:ptCount val="2"/>
                <c:pt idx="0">
                  <c:v>Annual Compensation</c:v>
                </c:pt>
                <c:pt idx="1">
                  <c:v>Annual FICA Credit</c:v>
                </c:pt>
              </c:strCache>
            </c:strRef>
          </c:cat>
          <c:val>
            <c:numRef>
              <c:f>Sheet1!$J$8:$J$9</c:f>
              <c:numCache>
                <c:formatCode>_("$"* #,##0.00_);_("$"* \(#,##0.00\);_("$"* "-"??_);_(@_)</c:formatCode>
                <c:ptCount val="2"/>
                <c:pt idx="1">
                  <c:v>13779.791999999999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47-49C9-8946-9D20828E8B4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57897936"/>
        <c:axId val="557898416"/>
      </c:barChart>
      <c:catAx>
        <c:axId val="557897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rgbClr val="237280"/>
                </a:solidFill>
                <a:latin typeface="Merriweather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557898416"/>
        <c:crosses val="autoZero"/>
        <c:auto val="1"/>
        <c:lblAlgn val="ctr"/>
        <c:lblOffset val="100"/>
        <c:noMultiLvlLbl val="0"/>
      </c:catAx>
      <c:valAx>
        <c:axId val="557898416"/>
        <c:scaling>
          <c:orientation val="minMax"/>
        </c:scaling>
        <c:delete val="1"/>
        <c:axPos val="l"/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55789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237280"/>
              </a:solidFill>
              <a:latin typeface="Merriweather" panose="00000500000000000000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385762</xdr:colOff>
      <xdr:row>4</xdr:row>
      <xdr:rowOff>4760</xdr:rowOff>
    </xdr:from>
    <xdr:to>
      <xdr:col>11</xdr:col>
      <xdr:colOff>200025</xdr:colOff>
      <xdr:row>38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1DE2E7F-6804-B88B-1144-682AAC8918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763EE-EAA2-4184-804F-696DB08AD239}">
  <dimension ref="A1:J48"/>
  <sheetViews>
    <sheetView tabSelected="1" zoomScaleNormal="100" workbookViewId="0">
      <pane ySplit="1" topLeftCell="A2" activePane="bottomLeft" state="frozen"/>
      <selection pane="bottomLeft" activeCell="C19" sqref="C19"/>
    </sheetView>
  </sheetViews>
  <sheetFormatPr defaultRowHeight="15"/>
  <cols>
    <col min="1" max="1" width="3.28515625" customWidth="1"/>
    <col min="2" max="2" width="39" customWidth="1"/>
    <col min="3" max="3" width="20.140625" customWidth="1"/>
    <col min="5" max="5" width="0.85546875" customWidth="1"/>
    <col min="8" max="8" width="12.5703125" bestFit="1" customWidth="1"/>
    <col min="9" max="10" width="11.5703125" bestFit="1" customWidth="1"/>
  </cols>
  <sheetData>
    <row r="1" spans="1:10" s="18" customFormat="1" ht="65.25" customHeight="1">
      <c r="A1" s="18" t="s">
        <v>0</v>
      </c>
    </row>
    <row r="2" spans="1:10" ht="4.5" customHeight="1">
      <c r="A2" s="10"/>
      <c r="B2" s="10"/>
      <c r="C2" s="10"/>
      <c r="D2" s="10"/>
      <c r="E2" s="10"/>
    </row>
    <row r="3" spans="1:10" s="11" customFormat="1" ht="24">
      <c r="A3" s="19" t="s">
        <v>1</v>
      </c>
      <c r="B3" s="19"/>
      <c r="C3" s="19"/>
      <c r="D3" s="19"/>
      <c r="E3" s="12"/>
    </row>
    <row r="4" spans="1:10" ht="4.5" customHeight="1">
      <c r="A4" s="10"/>
      <c r="B4" s="10"/>
      <c r="C4" s="10"/>
      <c r="D4" s="10"/>
      <c r="E4" s="10"/>
    </row>
    <row r="6" spans="1:10">
      <c r="B6" s="2" t="s">
        <v>2</v>
      </c>
      <c r="C6" s="5">
        <v>10</v>
      </c>
    </row>
    <row r="7" spans="1:10">
      <c r="B7" s="2" t="s">
        <v>3</v>
      </c>
      <c r="C7" s="7">
        <v>2.13</v>
      </c>
      <c r="H7" s="17" t="s">
        <v>4</v>
      </c>
      <c r="I7" t="s">
        <v>5</v>
      </c>
      <c r="J7" t="s">
        <v>6</v>
      </c>
    </row>
    <row r="8" spans="1:10">
      <c r="B8" s="2" t="s">
        <v>7</v>
      </c>
      <c r="C8" s="7">
        <v>500</v>
      </c>
      <c r="G8" t="s">
        <v>8</v>
      </c>
      <c r="H8" s="17">
        <f>C16*52</f>
        <v>15600</v>
      </c>
      <c r="I8" s="17">
        <f>C8*52</f>
        <v>26000</v>
      </c>
      <c r="J8" s="17"/>
    </row>
    <row r="9" spans="1:10">
      <c r="B9" s="1" t="s">
        <v>9</v>
      </c>
      <c r="C9" s="6">
        <v>30</v>
      </c>
      <c r="G9" t="s">
        <v>10</v>
      </c>
      <c r="H9" s="17"/>
      <c r="J9" s="17">
        <f>C32</f>
        <v>13779.791999999999</v>
      </c>
    </row>
    <row r="10" spans="1:10">
      <c r="B10" s="2" t="s">
        <v>11</v>
      </c>
      <c r="C10" s="7">
        <v>7.25</v>
      </c>
    </row>
    <row r="12" spans="1:10" ht="4.5" customHeight="1">
      <c r="A12" s="21"/>
      <c r="B12" s="21"/>
      <c r="C12" s="21"/>
      <c r="D12" s="21"/>
      <c r="E12" s="21"/>
    </row>
    <row r="13" spans="1:10" s="13" customFormat="1" ht="21">
      <c r="A13" s="20" t="s">
        <v>12</v>
      </c>
      <c r="B13" s="20"/>
      <c r="C13" s="20"/>
      <c r="D13" s="20"/>
      <c r="E13" s="14"/>
    </row>
    <row r="14" spans="1:10" ht="4.5" customHeight="1">
      <c r="A14" s="21"/>
      <c r="B14" s="21"/>
      <c r="C14" s="21"/>
      <c r="D14" s="21"/>
      <c r="E14" s="21"/>
    </row>
    <row r="16" spans="1:10">
      <c r="B16" s="2" t="s">
        <v>13</v>
      </c>
      <c r="C16" s="4">
        <f>C6*C9</f>
        <v>300</v>
      </c>
    </row>
    <row r="17" spans="1:5">
      <c r="B17" s="2" t="s">
        <v>14</v>
      </c>
      <c r="C17" s="9">
        <f>C7*C16</f>
        <v>639</v>
      </c>
    </row>
    <row r="18" spans="1:5">
      <c r="B18" s="2" t="s">
        <v>15</v>
      </c>
      <c r="C18" s="9">
        <f>C6*C8</f>
        <v>5000</v>
      </c>
    </row>
    <row r="19" spans="1:5">
      <c r="B19" s="2" t="s">
        <v>16</v>
      </c>
      <c r="C19" s="9">
        <f>C10*C16</f>
        <v>2175</v>
      </c>
    </row>
    <row r="20" spans="1:5">
      <c r="B20" s="2" t="s">
        <v>17</v>
      </c>
      <c r="C20" s="9">
        <f>MAX(0,C17+C18-C19)</f>
        <v>3464</v>
      </c>
    </row>
    <row r="22" spans="1:5" ht="4.5" customHeight="1">
      <c r="A22" s="10"/>
      <c r="B22" s="10"/>
      <c r="C22" s="10"/>
      <c r="D22" s="10"/>
      <c r="E22" s="10"/>
    </row>
    <row r="23" spans="1:5" s="15" customFormat="1" ht="21">
      <c r="A23" s="20" t="s">
        <v>18</v>
      </c>
      <c r="B23" s="20"/>
      <c r="C23" s="20"/>
      <c r="D23" s="20"/>
      <c r="E23" s="16"/>
    </row>
    <row r="24" spans="1:5" ht="4.5" customHeight="1">
      <c r="A24" s="10"/>
      <c r="B24" s="10"/>
      <c r="C24" s="10"/>
      <c r="D24" s="10"/>
      <c r="E24" s="10"/>
    </row>
    <row r="26" spans="1:5">
      <c r="B26" s="2" t="s">
        <v>19</v>
      </c>
      <c r="C26" s="8">
        <v>7.6499999999999999E-2</v>
      </c>
    </row>
    <row r="27" spans="1:5">
      <c r="B27" s="2" t="s">
        <v>20</v>
      </c>
      <c r="C27" s="8">
        <v>6.2E-2</v>
      </c>
    </row>
    <row r="28" spans="1:5">
      <c r="B28" s="2" t="s">
        <v>21</v>
      </c>
      <c r="C28" s="8">
        <v>1.4500000000000001E-2</v>
      </c>
    </row>
    <row r="29" spans="1:5">
      <c r="B29" s="3"/>
      <c r="C29" s="3"/>
    </row>
    <row r="30" spans="1:5">
      <c r="B30" s="2" t="s">
        <v>22</v>
      </c>
      <c r="C30" s="9">
        <f>C20*C26</f>
        <v>264.99599999999998</v>
      </c>
    </row>
    <row r="31" spans="1:5">
      <c r="B31" s="2" t="s">
        <v>23</v>
      </c>
      <c r="C31" s="9">
        <f>C30*52/12</f>
        <v>1148.316</v>
      </c>
    </row>
    <row r="32" spans="1:5">
      <c r="B32" s="2" t="s">
        <v>24</v>
      </c>
      <c r="C32" s="9">
        <f>C30*52</f>
        <v>13779.791999999999</v>
      </c>
    </row>
    <row r="34" spans="1:5" ht="4.5" customHeight="1">
      <c r="A34" s="10"/>
      <c r="B34" s="10"/>
      <c r="C34" s="10"/>
      <c r="D34" s="10"/>
      <c r="E34" s="10"/>
    </row>
    <row r="35" spans="1:5" s="13" customFormat="1" ht="21">
      <c r="A35" s="20" t="s">
        <v>25</v>
      </c>
      <c r="B35" s="20"/>
      <c r="C35" s="20"/>
      <c r="D35" s="20"/>
      <c r="E35" s="14"/>
    </row>
    <row r="36" spans="1:5" ht="4.5" customHeight="1">
      <c r="A36" s="10"/>
      <c r="B36" s="10"/>
      <c r="C36" s="10"/>
      <c r="D36" s="10"/>
      <c r="E36" s="10"/>
    </row>
    <row r="38" spans="1:5">
      <c r="B38" s="2" t="s">
        <v>26</v>
      </c>
      <c r="C38" s="9">
        <f>C20*C27*52</f>
        <v>11167.936</v>
      </c>
    </row>
    <row r="39" spans="1:5">
      <c r="B39" s="2" t="s">
        <v>27</v>
      </c>
      <c r="C39" s="9">
        <f>C20*C28*52</f>
        <v>2611.8560000000002</v>
      </c>
    </row>
    <row r="40" spans="1:5">
      <c r="B40" s="2" t="s">
        <v>28</v>
      </c>
      <c r="C40" s="9">
        <f>C38+C39</f>
        <v>13779.791999999999</v>
      </c>
    </row>
    <row r="42" spans="1:5" ht="4.5" customHeight="1">
      <c r="A42" s="10"/>
      <c r="B42" s="10"/>
      <c r="C42" s="10"/>
      <c r="D42" s="10"/>
      <c r="E42" s="10"/>
    </row>
    <row r="43" spans="1:5" s="13" customFormat="1" ht="21">
      <c r="A43" s="20" t="s">
        <v>29</v>
      </c>
      <c r="B43" s="20"/>
      <c r="C43" s="20"/>
      <c r="D43" s="20"/>
      <c r="E43" s="14"/>
    </row>
    <row r="44" spans="1:5" ht="4.5" customHeight="1">
      <c r="A44" s="10"/>
      <c r="B44" s="10"/>
      <c r="C44" s="10"/>
      <c r="D44" s="10"/>
      <c r="E44" s="10"/>
    </row>
    <row r="46" spans="1:5">
      <c r="B46" s="2" t="s">
        <v>30</v>
      </c>
      <c r="C46" s="9">
        <f>C18</f>
        <v>5000</v>
      </c>
    </row>
    <row r="47" spans="1:5">
      <c r="B47" s="2" t="s">
        <v>31</v>
      </c>
      <c r="C47" s="9">
        <f>C20</f>
        <v>3464</v>
      </c>
    </row>
    <row r="48" spans="1:5">
      <c r="B48" s="2" t="s">
        <v>32</v>
      </c>
      <c r="C48" s="8">
        <f>IF(C18&gt;0,C20/C18,0)</f>
        <v>0.69279999999999997</v>
      </c>
    </row>
  </sheetData>
  <mergeCells count="8">
    <mergeCell ref="A23:D23"/>
    <mergeCell ref="A35:D35"/>
    <mergeCell ref="A43:D43"/>
    <mergeCell ref="A1:XFD1"/>
    <mergeCell ref="A3:D3"/>
    <mergeCell ref="A13:D13"/>
    <mergeCell ref="A12:E12"/>
    <mergeCell ref="A14:E1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Ashley Crary</dc:creator>
  <cp:keywords/>
  <dc:description/>
  <cp:lastModifiedBy/>
  <cp:revision/>
  <dcterms:created xsi:type="dcterms:W3CDTF">2026-02-13T14:40:51Z</dcterms:created>
  <dcterms:modified xsi:type="dcterms:W3CDTF">2026-02-18T22:49:31Z</dcterms:modified>
  <cp:category/>
  <cp:contentStatus/>
</cp:coreProperties>
</file>